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than.pera\appdata\local\bentley\projectwise\workingdir\ohiodot-pw.bentley.com_ohiodot-pw-02\nathan.pera@aecom.com\d0981902\"/>
    </mc:Choice>
  </mc:AlternateContent>
  <xr:revisionPtr revIDLastSave="0" documentId="13_ncr:1_{D8C5D497-13F4-4DFA-BD37-6049240B0B19}" xr6:coauthVersionLast="47" xr6:coauthVersionMax="47" xr10:uidLastSave="{00000000-0000-0000-0000-000000000000}"/>
  <bookViews>
    <workbookView xWindow="29085" yWindow="1455" windowWidth="27315" windowHeight="14625" xr2:uid="{6822BBFD-D7BB-49AD-BBFA-7C9288F14493}"/>
  </bookViews>
  <sheets>
    <sheet name="EROSION CONTRO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3" l="1"/>
  <c r="D19" i="3"/>
  <c r="D25" i="3"/>
  <c r="D24" i="3"/>
  <c r="D23" i="3"/>
  <c r="D22" i="3"/>
  <c r="D21" i="3"/>
  <c r="B11" i="3" l="1"/>
  <c r="B14" i="3" l="1"/>
  <c r="B13" i="3"/>
  <c r="B12" i="3"/>
  <c r="D18" i="3" l="1"/>
</calcChain>
</file>

<file path=xl/sharedStrings.xml><?xml version="1.0" encoding="utf-8"?>
<sst xmlns="http://schemas.openxmlformats.org/spreadsheetml/2006/main" count="41" uniqueCount="40">
  <si>
    <t>SY</t>
  </si>
  <si>
    <t>Assumptions</t>
  </si>
  <si>
    <t>Pay Item</t>
  </si>
  <si>
    <t>Description</t>
  </si>
  <si>
    <t>Unit</t>
  </si>
  <si>
    <t>Quantity</t>
  </si>
  <si>
    <t>CY</t>
  </si>
  <si>
    <t>EROSION CONTROL</t>
  </si>
  <si>
    <t>Topsoil</t>
  </si>
  <si>
    <t>Repair Seeding and Mulching</t>
  </si>
  <si>
    <t>Commerical Fertilizer</t>
  </si>
  <si>
    <t>Lime</t>
  </si>
  <si>
    <t>Water</t>
  </si>
  <si>
    <t>659E00300</t>
  </si>
  <si>
    <t>659E14000</t>
  </si>
  <si>
    <t>659E15000</t>
  </si>
  <si>
    <t>659E20000</t>
  </si>
  <si>
    <t>659E31000</t>
  </si>
  <si>
    <t>659E35000</t>
  </si>
  <si>
    <t>Topsoil Rate (111 CY / 1000 SY)</t>
  </si>
  <si>
    <t>Commercial Fertilizer Rate [(30 lbs / 1000 SF) or (1 TON / 7410 SY)]</t>
  </si>
  <si>
    <t>Water [(300 gal / 1000 SF) or (0.0027 MGAL / 1 SY)]</t>
  </si>
  <si>
    <t>TON</t>
  </si>
  <si>
    <t>ACRE</t>
  </si>
  <si>
    <t>MGAL</t>
  </si>
  <si>
    <t>Inter-Seeding</t>
  </si>
  <si>
    <t>Repair Seeding and Mulching (SY) = Seeding and Mulching (SY) / 2</t>
  </si>
  <si>
    <t>Commercial Fertilizer (TON) = Seeding and Mulching (SY) x Rate</t>
  </si>
  <si>
    <t>Lime (ACRE) = Seeding and Mulching (SY) x Rate</t>
  </si>
  <si>
    <t>Lime Rate (1 ACRE = 4840 SY)</t>
  </si>
  <si>
    <t>Water (MGAL) = Seeding and Mulching (SY) x Rate x 2 Applications</t>
  </si>
  <si>
    <t>Seeding and Mulching CADD Area (SY)</t>
  </si>
  <si>
    <t>659E00100</t>
  </si>
  <si>
    <t>Soil Analysis Test</t>
  </si>
  <si>
    <t>EACH</t>
  </si>
  <si>
    <t>Mowing</t>
  </si>
  <si>
    <t>659E40000</t>
  </si>
  <si>
    <t>MSF</t>
  </si>
  <si>
    <t>Topsoil (CY) = (Seeding and Mulching - Topsoil used for VBF and VFS) (SY) x Rate</t>
  </si>
  <si>
    <t>Inter-Seeding (SY) = Seeding and Mulching (SY) *.05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</si>
</sst>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/>
    <xf numFmtId="2" fontId="0" fillId="0" borderId="0" xfId="0" applyNumberFormat="1"/>
    <xf numFmtId="1" fontId="0" fillId="0" borderId="0" xfId="0" applyNumberFormat="1"/>
    <xf numFmtId="1" fontId="0" fillId="2" borderId="0" xfId="0" applyNumberFormat="1" applyFill="1"/>
  </cellXfs>
  <cellStyles count="2">
    <cellStyle name="Normal" xfId="0" builtinId="0"/>
    <cellStyle name="Normal 2" xfId="1" xr:uid="{E821C5DA-4AFE-4F38-A370-AF7298ED8C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81FCE-251E-4BC1-AC69-1B1216145758}">
  <dimension ref="A1:F25"/>
  <sheetViews>
    <sheetView tabSelected="1" topLeftCell="A4" workbookViewId="0">
      <selection activeCell="D22" sqref="D22"/>
    </sheetView>
  </sheetViews>
  <sheetFormatPr defaultRowHeight="15" x14ac:dyDescent="0.25"/>
  <cols>
    <col min="1" max="1" width="59.28515625" bestFit="1" customWidth="1"/>
    <col min="2" max="2" width="27" bestFit="1" customWidth="1"/>
  </cols>
  <sheetData>
    <row r="1" spans="1:2" x14ac:dyDescent="0.25">
      <c r="A1" s="2" t="s">
        <v>7</v>
      </c>
    </row>
    <row r="2" spans="1:2" x14ac:dyDescent="0.25">
      <c r="A2" s="2"/>
    </row>
    <row r="3" spans="1:2" x14ac:dyDescent="0.25">
      <c r="A3" t="s">
        <v>38</v>
      </c>
    </row>
    <row r="4" spans="1:2" x14ac:dyDescent="0.25">
      <c r="A4" t="s">
        <v>26</v>
      </c>
    </row>
    <row r="5" spans="1:2" x14ac:dyDescent="0.25">
      <c r="A5" t="s">
        <v>39</v>
      </c>
    </row>
    <row r="6" spans="1:2" x14ac:dyDescent="0.25">
      <c r="A6" t="s">
        <v>27</v>
      </c>
    </row>
    <row r="7" spans="1:2" x14ac:dyDescent="0.25">
      <c r="A7" t="s">
        <v>28</v>
      </c>
    </row>
    <row r="8" spans="1:2" x14ac:dyDescent="0.25">
      <c r="A8" t="s">
        <v>30</v>
      </c>
    </row>
    <row r="10" spans="1:2" x14ac:dyDescent="0.25">
      <c r="A10" s="3" t="s">
        <v>1</v>
      </c>
    </row>
    <row r="11" spans="1:2" x14ac:dyDescent="0.25">
      <c r="A11" t="s">
        <v>31</v>
      </c>
      <c r="B11" s="12">
        <f>117156.9/9</f>
        <v>13017.433333333332</v>
      </c>
    </row>
    <row r="12" spans="1:2" x14ac:dyDescent="0.25">
      <c r="A12" t="s">
        <v>19</v>
      </c>
      <c r="B12" s="7">
        <f>111/1000</f>
        <v>0.111</v>
      </c>
    </row>
    <row r="13" spans="1:2" x14ac:dyDescent="0.25">
      <c r="A13" t="s">
        <v>20</v>
      </c>
      <c r="B13" s="8">
        <f>1/7410</f>
        <v>1.3495276653171389E-4</v>
      </c>
    </row>
    <row r="14" spans="1:2" x14ac:dyDescent="0.25">
      <c r="A14" t="s">
        <v>29</v>
      </c>
      <c r="B14" s="8">
        <f>1/4840</f>
        <v>2.0661157024793388E-4</v>
      </c>
    </row>
    <row r="15" spans="1:2" x14ac:dyDescent="0.25">
      <c r="A15" t="s">
        <v>21</v>
      </c>
      <c r="B15" s="7">
        <v>2.7000000000000001E-3</v>
      </c>
    </row>
    <row r="16" spans="1:2" x14ac:dyDescent="0.25">
      <c r="B16" s="7"/>
    </row>
    <row r="17" spans="1:6" x14ac:dyDescent="0.25">
      <c r="A17" s="3" t="s">
        <v>2</v>
      </c>
      <c r="B17" s="3" t="s">
        <v>3</v>
      </c>
      <c r="C17" s="6" t="s">
        <v>4</v>
      </c>
      <c r="D17" s="6" t="s">
        <v>5</v>
      </c>
    </row>
    <row r="18" spans="1:6" x14ac:dyDescent="0.25">
      <c r="A18" t="s">
        <v>32</v>
      </c>
      <c r="B18" s="9" t="s">
        <v>33</v>
      </c>
      <c r="C18" s="4" t="s">
        <v>34</v>
      </c>
      <c r="D18" s="5">
        <f>+MAX(IF(D19=0,ROUNDUP(B11/48400,0),ROUNDUP(D19/10000,0)),2)</f>
        <v>2</v>
      </c>
    </row>
    <row r="19" spans="1:6" x14ac:dyDescent="0.25">
      <c r="A19" t="s">
        <v>13</v>
      </c>
      <c r="B19" t="s">
        <v>8</v>
      </c>
      <c r="C19" s="4" t="s">
        <v>6</v>
      </c>
      <c r="D19" s="5">
        <f>ROUND((B11-204)*B12,0)</f>
        <v>1422</v>
      </c>
    </row>
    <row r="20" spans="1:6" x14ac:dyDescent="0.25">
      <c r="A20" t="s">
        <v>14</v>
      </c>
      <c r="B20" t="s">
        <v>9</v>
      </c>
      <c r="C20" s="4" t="s">
        <v>0</v>
      </c>
      <c r="D20" s="5">
        <f>ROUNDUP(B11*0.05,-1)</f>
        <v>660</v>
      </c>
    </row>
    <row r="21" spans="1:6" x14ac:dyDescent="0.25">
      <c r="A21" t="s">
        <v>15</v>
      </c>
      <c r="B21" t="s">
        <v>25</v>
      </c>
      <c r="C21" s="4" t="s">
        <v>0</v>
      </c>
      <c r="D21" s="5">
        <f>ROUNDUP(B11*0.05,-1)</f>
        <v>660</v>
      </c>
    </row>
    <row r="22" spans="1:6" x14ac:dyDescent="0.25">
      <c r="A22" t="s">
        <v>16</v>
      </c>
      <c r="B22" s="9" t="s">
        <v>10</v>
      </c>
      <c r="C22" s="4" t="s">
        <v>22</v>
      </c>
      <c r="D22" s="5">
        <f>ROUNDUP(30*B11*9/1000/2000+20*D21*9/1000/2000,2)</f>
        <v>1.82</v>
      </c>
    </row>
    <row r="23" spans="1:6" x14ac:dyDescent="0.25">
      <c r="A23" t="s">
        <v>17</v>
      </c>
      <c r="B23" t="s">
        <v>11</v>
      </c>
      <c r="C23" s="4" t="s">
        <v>23</v>
      </c>
      <c r="D23" s="5">
        <f>ROUND(B11*B14,2)</f>
        <v>2.69</v>
      </c>
    </row>
    <row r="24" spans="1:6" x14ac:dyDescent="0.25">
      <c r="A24" t="s">
        <v>18</v>
      </c>
      <c r="B24" t="s">
        <v>12</v>
      </c>
      <c r="C24" s="4" t="s">
        <v>24</v>
      </c>
      <c r="D24" s="5">
        <f>ROUND((2*B11*B15+D21*B15),0)</f>
        <v>72</v>
      </c>
      <c r="E24" s="11"/>
      <c r="F24" s="10"/>
    </row>
    <row r="25" spans="1:6" x14ac:dyDescent="0.25">
      <c r="A25" s="1" t="s">
        <v>36</v>
      </c>
      <c r="B25" t="s">
        <v>35</v>
      </c>
      <c r="C25" s="4" t="s">
        <v>37</v>
      </c>
      <c r="D25" s="5">
        <f>ROUND(0.25*B11*9/1000,0)</f>
        <v>29</v>
      </c>
    </row>
  </sheetData>
  <pageMargins left="0.7" right="0.7" top="0.75" bottom="0.75" header="0.3" footer="0.3"/>
  <ignoredErrors>
    <ignoredError sqref="A18:A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EROSION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Bruner, Kristen</dc:creator>
  <cp:lastModifiedBy>Pera, Nathan</cp:lastModifiedBy>
  <dcterms:created xsi:type="dcterms:W3CDTF">2024-10-04T20:20:18Z</dcterms:created>
  <dcterms:modified xsi:type="dcterms:W3CDTF">2025-06-30T11:47:14Z</dcterms:modified>
</cp:coreProperties>
</file>